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19\Admin Data\Pencom Data\"/>
    </mc:Choice>
  </mc:AlternateContent>
  <xr:revisionPtr revIDLastSave="0" documentId="8_{79B447D5-2A3C-4D4F-923D-88724E7928DC}" xr6:coauthVersionLast="45" xr6:coauthVersionMax="45" xr10:uidLastSave="{00000000-0000-0000-0000-000000000000}"/>
  <bookViews>
    <workbookView xWindow="-110" yWindow="-110" windowWidth="19420" windowHeight="10420" xr2:uid="{2EB3241E-1B60-4B53-ACFC-90664D73035F}"/>
  </bookViews>
  <sheets>
    <sheet name="PENSION FUNDS BY CLASS" sheetId="1" r:id="rId1"/>
    <sheet name="PENSION FUNDS BY FUND TYPE" sheetId="2" r:id="rId2"/>
    <sheet name="Summary of Pension Fund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3" l="1"/>
  <c r="I12" i="3"/>
  <c r="I16" i="3"/>
  <c r="I20" i="3"/>
  <c r="C23" i="3"/>
  <c r="C30" i="3" s="1"/>
  <c r="D23" i="3"/>
  <c r="E23" i="3"/>
  <c r="F23" i="3"/>
  <c r="G23" i="3"/>
  <c r="B23" i="3"/>
  <c r="C19" i="3"/>
  <c r="D19" i="3"/>
  <c r="E19" i="3"/>
  <c r="F19" i="3"/>
  <c r="G19" i="3"/>
  <c r="H19" i="3"/>
  <c r="B19" i="3"/>
  <c r="I19" i="3" s="1"/>
  <c r="C14" i="3"/>
  <c r="D14" i="3"/>
  <c r="D30" i="3" s="1"/>
  <c r="E14" i="3"/>
  <c r="F14" i="3"/>
  <c r="G14" i="3"/>
  <c r="B14" i="3"/>
  <c r="C7" i="3"/>
  <c r="D7" i="3"/>
  <c r="E7" i="3"/>
  <c r="F7" i="3"/>
  <c r="G7" i="3"/>
  <c r="B7" i="3"/>
  <c r="G30" i="3"/>
  <c r="H29" i="3"/>
  <c r="I29" i="3" s="1"/>
  <c r="H28" i="3"/>
  <c r="I28" i="3" s="1"/>
  <c r="H27" i="3"/>
  <c r="I27" i="3" s="1"/>
  <c r="H26" i="3"/>
  <c r="I26" i="3" s="1"/>
  <c r="H25" i="3"/>
  <c r="I25" i="3" s="1"/>
  <c r="H24" i="3"/>
  <c r="H23" i="3" s="1"/>
  <c r="H22" i="3"/>
  <c r="I22" i="3" s="1"/>
  <c r="H21" i="3"/>
  <c r="I21" i="3" s="1"/>
  <c r="H20" i="3"/>
  <c r="H18" i="3"/>
  <c r="I18" i="3" s="1"/>
  <c r="H17" i="3"/>
  <c r="I17" i="3" s="1"/>
  <c r="H16" i="3"/>
  <c r="H15" i="3"/>
  <c r="H14" i="3" s="1"/>
  <c r="H13" i="3"/>
  <c r="I13" i="3" s="1"/>
  <c r="H12" i="3"/>
  <c r="H11" i="3"/>
  <c r="I11" i="3" s="1"/>
  <c r="H10" i="3"/>
  <c r="I10" i="3" s="1"/>
  <c r="H9" i="3"/>
  <c r="I9" i="3" s="1"/>
  <c r="H8" i="3"/>
  <c r="H7" i="3" s="1"/>
  <c r="H6" i="3"/>
  <c r="I6" i="3" s="1"/>
  <c r="H5" i="3"/>
  <c r="I5" i="3" s="1"/>
  <c r="B12" i="2"/>
  <c r="C8" i="2" s="1"/>
  <c r="B25" i="1"/>
  <c r="C22" i="1" s="1"/>
  <c r="B7" i="1"/>
  <c r="B28" i="1"/>
  <c r="I14" i="3" l="1"/>
  <c r="I23" i="3"/>
  <c r="I7" i="3"/>
  <c r="I24" i="3"/>
  <c r="I15" i="3"/>
  <c r="E30" i="3"/>
  <c r="F30" i="3"/>
  <c r="B30" i="3"/>
  <c r="I30" i="3" s="1"/>
  <c r="J30" i="3" s="1"/>
  <c r="H30" i="3"/>
  <c r="C9" i="2"/>
  <c r="C7" i="2"/>
  <c r="C11" i="2"/>
  <c r="C6" i="2"/>
  <c r="C12" i="2" s="1"/>
  <c r="C10" i="2"/>
  <c r="C21" i="1"/>
  <c r="C5" i="1"/>
  <c r="C13" i="1"/>
  <c r="C6" i="1"/>
  <c r="C14" i="1"/>
  <c r="C9" i="1"/>
  <c r="C17" i="1"/>
  <c r="C10" i="1"/>
  <c r="C11" i="1"/>
  <c r="C15" i="1"/>
  <c r="C19" i="1"/>
  <c r="C23" i="1"/>
  <c r="C8" i="1"/>
  <c r="C12" i="1"/>
  <c r="C16" i="1"/>
  <c r="C20" i="1"/>
  <c r="C24" i="1"/>
  <c r="J27" i="3" l="1"/>
  <c r="J21" i="3"/>
  <c r="J8" i="3"/>
  <c r="J22" i="3"/>
  <c r="J12" i="3"/>
  <c r="J11" i="3"/>
  <c r="J29" i="3"/>
  <c r="J28" i="3"/>
  <c r="J24" i="3"/>
  <c r="J9" i="3"/>
  <c r="J20" i="3"/>
  <c r="J19" i="3"/>
  <c r="J17" i="3"/>
  <c r="J23" i="3"/>
  <c r="J6" i="3"/>
  <c r="J10" i="3"/>
  <c r="J13" i="3"/>
  <c r="J14" i="3"/>
  <c r="J15" i="3"/>
  <c r="J7" i="3"/>
  <c r="J18" i="3"/>
  <c r="J26" i="3"/>
  <c r="J16" i="3"/>
  <c r="J5" i="3"/>
  <c r="J25" i="3"/>
  <c r="C18" i="1"/>
  <c r="C7" i="1"/>
  <c r="C25" i="1" s="1"/>
</calcChain>
</file>

<file path=xl/sharedStrings.xml><?xml version="1.0" encoding="utf-8"?>
<sst xmlns="http://schemas.openxmlformats.org/spreadsheetml/2006/main" count="92" uniqueCount="85">
  <si>
    <t xml:space="preserve">ASSET CLASS </t>
  </si>
  <si>
    <t>Total Pension Funds Asset</t>
  </si>
  <si>
    <t xml:space="preserve">N' Million </t>
  </si>
  <si>
    <t xml:space="preserve">Weight (%) </t>
  </si>
  <si>
    <t xml:space="preserve">Domestic Ordinary Shares </t>
  </si>
  <si>
    <t xml:space="preserve">Foreign Ordinary Shares </t>
  </si>
  <si>
    <t xml:space="preserve">Total FGN Securities </t>
  </si>
  <si>
    <t xml:space="preserve">(i)  FGN Bonds </t>
  </si>
  <si>
    <t xml:space="preserve">(ii) Treasury Bills </t>
  </si>
  <si>
    <t xml:space="preserve">(iii)   Agency Bonds (NMRC &amp; FMBN) </t>
  </si>
  <si>
    <t xml:space="preserve">(iv)   Sukuk Bonds </t>
  </si>
  <si>
    <t xml:space="preserve">(v)    Green Bonds </t>
  </si>
  <si>
    <t xml:space="preserve">State Govt. Securities </t>
  </si>
  <si>
    <t xml:space="preserve">Corporate Debt Securities </t>
  </si>
  <si>
    <t xml:space="preserve">Supra-National Bonds </t>
  </si>
  <si>
    <t xml:space="preserve">Local Money Market Securities </t>
  </si>
  <si>
    <t xml:space="preserve">Foreign Money Market Securities </t>
  </si>
  <si>
    <t xml:space="preserve">Mutual Funds </t>
  </si>
  <si>
    <t xml:space="preserve">(i) Open/Close-End Funds </t>
  </si>
  <si>
    <t xml:space="preserve">(ii) REITs </t>
  </si>
  <si>
    <t xml:space="preserve">Real Estate Properties </t>
  </si>
  <si>
    <t xml:space="preserve">Private Equity Fund </t>
  </si>
  <si>
    <t xml:space="preserve">Infrastructure Fund </t>
  </si>
  <si>
    <t xml:space="preserve">Cash &amp; Other Assets </t>
  </si>
  <si>
    <t>Net Assets Value (Total)</t>
  </si>
  <si>
    <t>SUMMARY OF PENSION FUND ASSETS Q3 2019</t>
  </si>
  <si>
    <t>ASSET CLASS</t>
  </si>
  <si>
    <t>Domestic Ordinary Shares</t>
  </si>
  <si>
    <t>Foreign Ordinary Shares</t>
  </si>
  <si>
    <t>FGN Securities:</t>
  </si>
  <si>
    <t>FGN Bonds</t>
  </si>
  <si>
    <t>Treasury Bills</t>
  </si>
  <si>
    <t>Agency Bonds (NMRC &amp; FMBN)</t>
  </si>
  <si>
    <t>Sukuk Bonds</t>
  </si>
  <si>
    <t>Green Bonds</t>
  </si>
  <si>
    <t>State Govt. Securities</t>
  </si>
  <si>
    <t>Corporate Debt Securities</t>
  </si>
  <si>
    <t>Corporate Bonds</t>
  </si>
  <si>
    <t>Corporate Infrastructure Bonds</t>
  </si>
  <si>
    <t>Corporate Green Bonds</t>
  </si>
  <si>
    <t>Supra-National Bonds</t>
  </si>
  <si>
    <t>Local Money Market Securities:</t>
  </si>
  <si>
    <t>Banks</t>
  </si>
  <si>
    <t>Commercial Papers</t>
  </si>
  <si>
    <t>Foreign Money Market Securities</t>
  </si>
  <si>
    <t>Mutual Funds:</t>
  </si>
  <si>
    <t>Open/Close-End Funds</t>
  </si>
  <si>
    <t>Reits</t>
  </si>
  <si>
    <t>Real Estate Properties</t>
  </si>
  <si>
    <t>Private Equity Fund</t>
  </si>
  <si>
    <t>Infrastructure Fund</t>
  </si>
  <si>
    <t>Cash &amp; Other Assets</t>
  </si>
  <si>
    <t>Total Assets Value</t>
  </si>
  <si>
    <t xml:space="preserve">    N' Million</t>
  </si>
  <si>
    <t>Weight %</t>
  </si>
  <si>
    <t>AES</t>
  </si>
  <si>
    <t xml:space="preserve">Approved Existing Scheme </t>
  </si>
  <si>
    <t>RSA</t>
  </si>
  <si>
    <t>Retirement Savings Account</t>
  </si>
  <si>
    <t>CPFA</t>
  </si>
  <si>
    <t xml:space="preserve">Closed Pension Fund Administration </t>
  </si>
  <si>
    <t>Key</t>
  </si>
  <si>
    <t xml:space="preserve">Total </t>
  </si>
  <si>
    <t xml:space="preserve">AESs </t>
  </si>
  <si>
    <t xml:space="preserve">CPFAs </t>
  </si>
  <si>
    <t xml:space="preserve">RSA Fund IV (Retiree) </t>
  </si>
  <si>
    <t xml:space="preserve">RSA Fund III </t>
  </si>
  <si>
    <t xml:space="preserve">RSA Fund II </t>
  </si>
  <si>
    <t xml:space="preserve">RSA Fund I </t>
  </si>
  <si>
    <t xml:space="preserve">% of Total </t>
  </si>
  <si>
    <r>
      <t>N</t>
    </r>
    <r>
      <rPr>
        <b/>
        <sz val="10"/>
        <color rgb="FF000000"/>
        <rFont val="Corbel"/>
      </rPr>
      <t xml:space="preserve">’ Million </t>
    </r>
  </si>
  <si>
    <t xml:space="preserve">Fund/Period </t>
  </si>
  <si>
    <t xml:space="preserve">Pension Fund Portfolio by Fund Type </t>
  </si>
  <si>
    <t xml:space="preserve">Q3 2019 </t>
  </si>
  <si>
    <t>SUMMARY OF PENSION FUND ASSETS AS AT  30 SEPTEMBER, 2019</t>
  </si>
  <si>
    <t>EXISTING SCHEMES</t>
  </si>
  <si>
    <t>CPFAs</t>
  </si>
  <si>
    <t>RSA FUNDS</t>
  </si>
  <si>
    <t>TOTAL PENSION FUND ASSETS</t>
  </si>
  <si>
    <t>RSA FUND I</t>
  </si>
  <si>
    <t>RSA FUND II</t>
  </si>
  <si>
    <t>RSA FUND III</t>
  </si>
  <si>
    <t>RSA FUND IV</t>
  </si>
  <si>
    <t>TOTAL - RSA FUNDS</t>
  </si>
  <si>
    <t>**Note: These figures are based on unaudited valuation report as at 30 September,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</si>
</sst>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"/>
  </numFmts>
  <fonts count="17">
    <font>
      <sz val="11"/>
      <color rgb="FF000000"/>
      <name val="Calibri"/>
    </font>
    <font>
      <b/>
      <sz val="10"/>
      <color rgb="FF000000"/>
      <name val="Corbel"/>
    </font>
    <font>
      <sz val="11"/>
      <name val="Calibri"/>
    </font>
    <font>
      <sz val="10"/>
      <color rgb="FF000000"/>
      <name val="Corbel"/>
    </font>
    <font>
      <b/>
      <strike/>
      <sz val="10"/>
      <color rgb="FF000000"/>
      <name val="Corbel"/>
    </font>
    <font>
      <b/>
      <sz val="11"/>
      <color rgb="FF000000"/>
      <name val="Corbel"/>
    </font>
    <font>
      <b/>
      <sz val="12"/>
      <color rgb="FF000000"/>
      <name val="Corbel"/>
      <family val="2"/>
    </font>
    <font>
      <b/>
      <sz val="10"/>
      <color theme="1"/>
      <name val="Corbel"/>
      <family val="2"/>
    </font>
    <font>
      <sz val="11"/>
      <name val="Corbel"/>
      <family val="2"/>
    </font>
    <font>
      <sz val="11"/>
      <color rgb="FF000000"/>
      <name val="Corbel"/>
      <family val="2"/>
    </font>
    <font>
      <sz val="10"/>
      <color theme="1"/>
      <name val="Corbel"/>
      <family val="2"/>
    </font>
    <font>
      <i/>
      <sz val="10"/>
      <color theme="1"/>
      <name val="Corbel"/>
      <family val="2"/>
    </font>
    <font>
      <b/>
      <sz val="11"/>
      <color rgb="FF000000"/>
      <name val="Corbel"/>
      <family val="2"/>
    </font>
    <font>
      <b/>
      <sz val="10"/>
      <color rgb="FFFF0000"/>
      <name val="Corbel"/>
      <family val="2"/>
    </font>
    <font>
      <sz val="11"/>
      <color rgb="FFFF0000"/>
      <name val="Corbel"/>
      <family val="2"/>
    </font>
    <font>
      <b/>
      <sz val="11"/>
      <color theme="1"/>
      <name val="Corbel"/>
      <family val="2"/>
    </font>
    <font>
      <sz val="11"/>
      <color theme="1"/>
      <name val="Corbel"/>
      <family val="2"/>
    </font>
  </fonts>
  <fills count="8">
    <fill>
      <patternFill patternType="none"/>
    </fill>
    <fill>
      <patternFill patternType="gray125"/>
    </fill>
    <fill>
      <patternFill patternType="solid">
        <fgColor rgb="FFBEBEBE"/>
        <bgColor rgb="FFBEBEBE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C9C9C9"/>
        <bgColor rgb="FFC9C9C9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3" fillId="0" borderId="7" xfId="0" applyFont="1" applyBorder="1" applyAlignment="1">
      <alignment horizontal="left" vertical="center" wrapText="1"/>
    </xf>
    <xf numFmtId="164" fontId="3" fillId="0" borderId="7" xfId="0" applyNumberFormat="1" applyFont="1" applyBorder="1"/>
    <xf numFmtId="164" fontId="3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4" fontId="1" fillId="3" borderId="7" xfId="0" applyNumberFormat="1" applyFont="1" applyFill="1" applyBorder="1" applyAlignment="1">
      <alignment horizontal="right" vertical="center" wrapText="1"/>
    </xf>
    <xf numFmtId="4" fontId="3" fillId="0" borderId="0" xfId="0" applyNumberFormat="1" applyFont="1"/>
    <xf numFmtId="164" fontId="3" fillId="0" borderId="0" xfId="0" applyNumberFormat="1" applyFont="1"/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4" fontId="1" fillId="4" borderId="0" xfId="0" applyNumberFormat="1" applyFont="1" applyFill="1" applyAlignment="1">
      <alignment horizontal="right" vertical="center" wrapText="1"/>
    </xf>
    <xf numFmtId="0" fontId="1" fillId="4" borderId="0" xfId="0" applyFont="1" applyFill="1" applyAlignment="1">
      <alignment horizontal="left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right" vertical="center" wrapText="1"/>
    </xf>
    <xf numFmtId="0" fontId="1" fillId="4" borderId="7" xfId="0" applyFont="1" applyFill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7" fillId="0" borderId="23" xfId="0" applyFont="1" applyBorder="1" applyAlignment="1">
      <alignment horizontal="center" vertical="center" wrapText="1"/>
    </xf>
    <xf numFmtId="166" fontId="7" fillId="0" borderId="23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166" fontId="10" fillId="7" borderId="23" xfId="0" applyNumberFormat="1" applyFont="1" applyFill="1" applyBorder="1" applyAlignment="1">
      <alignment horizontal="right" vertical="center"/>
    </xf>
    <xf numFmtId="166" fontId="10" fillId="0" borderId="23" xfId="0" applyNumberFormat="1" applyFont="1" applyBorder="1" applyAlignment="1">
      <alignment horizontal="right" vertical="center"/>
    </xf>
    <xf numFmtId="166" fontId="10" fillId="7" borderId="17" xfId="0" applyNumberFormat="1" applyFont="1" applyFill="1" applyBorder="1" applyAlignment="1">
      <alignment horizontal="right" vertical="center"/>
    </xf>
    <xf numFmtId="166" fontId="10" fillId="0" borderId="10" xfId="0" applyNumberFormat="1" applyFont="1" applyBorder="1" applyAlignment="1">
      <alignment horizontal="right" vertical="center"/>
    </xf>
    <xf numFmtId="10" fontId="7" fillId="0" borderId="23" xfId="0" applyNumberFormat="1" applyFont="1" applyBorder="1" applyAlignment="1">
      <alignment horizontal="right" vertical="center"/>
    </xf>
    <xf numFmtId="166" fontId="11" fillId="7" borderId="23" xfId="0" applyNumberFormat="1" applyFont="1" applyFill="1" applyBorder="1" applyAlignment="1">
      <alignment vertical="center"/>
    </xf>
    <xf numFmtId="2" fontId="10" fillId="0" borderId="23" xfId="0" applyNumberFormat="1" applyFont="1" applyBorder="1" applyAlignment="1">
      <alignment horizontal="right" vertical="center"/>
    </xf>
    <xf numFmtId="2" fontId="10" fillId="7" borderId="17" xfId="0" applyNumberFormat="1" applyFont="1" applyFill="1" applyBorder="1" applyAlignment="1">
      <alignment horizontal="right" vertical="center"/>
    </xf>
    <xf numFmtId="0" fontId="12" fillId="0" borderId="10" xfId="0" applyFont="1" applyBorder="1" applyAlignment="1">
      <alignment vertical="center"/>
    </xf>
    <xf numFmtId="166" fontId="13" fillId="7" borderId="23" xfId="0" applyNumberFormat="1" applyFont="1" applyFill="1" applyBorder="1" applyAlignment="1">
      <alignment horizontal="right" vertical="center"/>
    </xf>
    <xf numFmtId="0" fontId="14" fillId="0" borderId="10" xfId="0" applyFont="1" applyBorder="1" applyAlignment="1">
      <alignment vertical="center"/>
    </xf>
    <xf numFmtId="2" fontId="10" fillId="7" borderId="23" xfId="0" applyNumberFormat="1" applyFont="1" applyFill="1" applyBorder="1" applyAlignment="1">
      <alignment horizontal="right" vertical="center"/>
    </xf>
    <xf numFmtId="0" fontId="15" fillId="0" borderId="10" xfId="0" applyFont="1" applyBorder="1" applyAlignment="1">
      <alignment vertical="center"/>
    </xf>
    <xf numFmtId="166" fontId="10" fillId="0" borderId="23" xfId="0" applyNumberFormat="1" applyFont="1" applyBorder="1" applyAlignment="1">
      <alignment vertical="center"/>
    </xf>
    <xf numFmtId="166" fontId="10" fillId="7" borderId="11" xfId="0" applyNumberFormat="1" applyFont="1" applyFill="1" applyBorder="1" applyAlignment="1">
      <alignment horizontal="right" vertical="center"/>
    </xf>
    <xf numFmtId="166" fontId="10" fillId="7" borderId="20" xfId="0" applyNumberFormat="1" applyFont="1" applyFill="1" applyBorder="1" applyAlignment="1">
      <alignment horizontal="right" vertical="center"/>
    </xf>
    <xf numFmtId="166" fontId="10" fillId="0" borderId="20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vertical="center"/>
    </xf>
    <xf numFmtId="166" fontId="7" fillId="7" borderId="20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166" fontId="16" fillId="0" borderId="0" xfId="0" applyNumberFormat="1" applyFont="1"/>
    <xf numFmtId="0" fontId="9" fillId="0" borderId="0" xfId="0" applyFont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5" borderId="15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3" xfId="0" applyFont="1" applyBorder="1"/>
    <xf numFmtId="0" fontId="2" fillId="0" borderId="12" xfId="0" applyFont="1" applyBorder="1"/>
    <xf numFmtId="0" fontId="1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5" fillId="6" borderId="16" xfId="0" applyFont="1" applyFill="1" applyBorder="1" applyAlignment="1">
      <alignment horizontal="center"/>
    </xf>
    <xf numFmtId="0" fontId="2" fillId="0" borderId="16" xfId="0" applyFont="1" applyBorder="1"/>
    <xf numFmtId="0" fontId="6" fillId="0" borderId="1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/>
    <xf numFmtId="0" fontId="8" fillId="0" borderId="10" xfId="0" applyFont="1" applyBorder="1"/>
    <xf numFmtId="0" fontId="7" fillId="0" borderId="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0" borderId="19" xfId="0" applyFont="1" applyBorder="1"/>
    <xf numFmtId="0" fontId="8" fillId="0" borderId="20" xfId="0" applyFont="1" applyBorder="1"/>
    <xf numFmtId="0" fontId="7" fillId="0" borderId="21" xfId="0" applyFont="1" applyBorder="1" applyAlignment="1">
      <alignment horizontal="center" vertical="center" wrapText="1"/>
    </xf>
    <xf numFmtId="0" fontId="8" fillId="0" borderId="22" xfId="0" applyFont="1" applyBorder="1"/>
    <xf numFmtId="0" fontId="8" fillId="0" borderId="17" xfId="0" applyFont="1" applyBorder="1"/>
    <xf numFmtId="0" fontId="8" fillId="0" borderId="2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15A6E-12E7-4514-81EA-9A7C49F3D45B}">
  <dimension ref="A1:V1000"/>
  <sheetViews>
    <sheetView tabSelected="1" workbookViewId="0">
      <selection sqref="A1:C1"/>
    </sheetView>
  </sheetViews>
  <sheetFormatPr defaultColWidth="14.453125" defaultRowHeight="15" customHeight="1"/>
  <cols>
    <col min="1" max="1" width="31.81640625" customWidth="1"/>
    <col min="2" max="2" width="15.1796875" customWidth="1"/>
    <col min="3" max="3" width="11.08984375" customWidth="1"/>
    <col min="4" max="22" width="8.81640625" customWidth="1"/>
  </cols>
  <sheetData>
    <row r="1" spans="1:22" ht="12.75" customHeight="1">
      <c r="A1" s="46" t="s">
        <v>25</v>
      </c>
      <c r="B1" s="47"/>
      <c r="C1" s="4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2.25" customHeight="1">
      <c r="A2" s="49" t="s">
        <v>0</v>
      </c>
      <c r="B2" s="52" t="s">
        <v>1</v>
      </c>
      <c r="C2" s="4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2.75" customHeight="1">
      <c r="A3" s="50"/>
      <c r="B3" s="53" t="s">
        <v>2</v>
      </c>
      <c r="C3" s="53" t="s">
        <v>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2.75" customHeight="1">
      <c r="A4" s="51"/>
      <c r="B4" s="51"/>
      <c r="C4" s="5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2.75" customHeight="1">
      <c r="A5" s="2" t="s">
        <v>4</v>
      </c>
      <c r="B5" s="3">
        <v>492082.59257668996</v>
      </c>
      <c r="C5" s="4">
        <f t="shared" ref="C5:C6" si="0">B5/$B$25*100</f>
        <v>5.1349375148776275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2.75" customHeight="1">
      <c r="A6" s="2" t="s">
        <v>5</v>
      </c>
      <c r="B6" s="3">
        <v>65141.757839799997</v>
      </c>
      <c r="C6" s="4">
        <f t="shared" si="0"/>
        <v>0.67976161149112768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2.75" customHeight="1">
      <c r="A7" s="5" t="s">
        <v>6</v>
      </c>
      <c r="B7" s="3">
        <f>SUM(B8:B12)</f>
        <v>6844876.5185126718</v>
      </c>
      <c r="C7" s="4">
        <f>SUM(C8:C12)</f>
        <v>71.427060720783246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2.75" customHeight="1">
      <c r="A8" s="6" t="s">
        <v>7</v>
      </c>
      <c r="B8" s="3">
        <v>4476590.8437065948</v>
      </c>
      <c r="C8" s="4">
        <f t="shared" ref="C8:C17" si="1">B8/$B$25*100</f>
        <v>46.713731818351626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2.75" customHeight="1">
      <c r="A9" s="6" t="s">
        <v>8</v>
      </c>
      <c r="B9" s="3">
        <v>2263693.7474133121</v>
      </c>
      <c r="C9" s="4">
        <f t="shared" si="1"/>
        <v>23.621900309296091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3.5" customHeight="1">
      <c r="A10" s="6" t="s">
        <v>9</v>
      </c>
      <c r="B10" s="3">
        <v>10690.06044955833</v>
      </c>
      <c r="C10" s="4">
        <f t="shared" si="1"/>
        <v>0.11155198998467264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2.75" customHeight="1">
      <c r="A11" s="6" t="s">
        <v>10</v>
      </c>
      <c r="B11" s="3">
        <v>80525.317365879731</v>
      </c>
      <c r="C11" s="4">
        <f t="shared" si="1"/>
        <v>0.84029079523889239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2.75" customHeight="1">
      <c r="A12" s="6" t="s">
        <v>11</v>
      </c>
      <c r="B12" s="3">
        <v>13376.549577326574</v>
      </c>
      <c r="C12" s="4">
        <f t="shared" si="1"/>
        <v>0.13958580791197131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2.75" customHeight="1">
      <c r="A13" s="2" t="s">
        <v>12</v>
      </c>
      <c r="B13" s="3">
        <v>125242.83854444406</v>
      </c>
      <c r="C13" s="4">
        <f t="shared" si="1"/>
        <v>1.3069231869066769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2.75" customHeight="1">
      <c r="A14" s="2" t="s">
        <v>13</v>
      </c>
      <c r="B14" s="3">
        <v>621955.85029242828</v>
      </c>
      <c r="C14" s="4">
        <f t="shared" si="1"/>
        <v>6.4901796496011421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2.75" customHeight="1">
      <c r="A15" s="2" t="s">
        <v>14</v>
      </c>
      <c r="B15" s="3">
        <v>4030.983501781644</v>
      </c>
      <c r="C15" s="4">
        <f t="shared" si="1"/>
        <v>4.2063768801017851E-2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2.75" customHeight="1">
      <c r="A16" s="2" t="s">
        <v>15</v>
      </c>
      <c r="B16" s="3">
        <v>1074563.0855080076</v>
      </c>
      <c r="C16" s="4">
        <f t="shared" si="1"/>
        <v>11.213187345207269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2.75" customHeight="1">
      <c r="A17" s="2" t="s">
        <v>16</v>
      </c>
      <c r="B17" s="3">
        <v>8417.8070000000007</v>
      </c>
      <c r="C17" s="4">
        <f t="shared" si="1"/>
        <v>8.7840768215272716E-2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2.75" customHeight="1">
      <c r="A18" s="5" t="s">
        <v>17</v>
      </c>
      <c r="B18" s="3">
        <v>21813.425515891999</v>
      </c>
      <c r="C18" s="7">
        <f>SUM(C19:C20)</f>
        <v>0.22762556265813463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2.75" customHeight="1">
      <c r="A19" s="2" t="s">
        <v>18</v>
      </c>
      <c r="B19" s="3">
        <v>9903.0208767999993</v>
      </c>
      <c r="C19" s="4">
        <f t="shared" ref="C19:C24" si="2">B19/$B$25*100</f>
        <v>0.10333914301788998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2.75" customHeight="1">
      <c r="A20" s="2" t="s">
        <v>19</v>
      </c>
      <c r="B20" s="3">
        <v>11910.404639091999</v>
      </c>
      <c r="C20" s="4">
        <f t="shared" si="2"/>
        <v>0.12428641964024466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2.75" customHeight="1">
      <c r="A21" s="2" t="s">
        <v>20</v>
      </c>
      <c r="B21" s="3">
        <v>231482.32975008839</v>
      </c>
      <c r="C21" s="4">
        <f t="shared" si="2"/>
        <v>2.4155442947918431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2.75" customHeight="1">
      <c r="A22" s="2" t="s">
        <v>21</v>
      </c>
      <c r="B22" s="3">
        <v>32053.889597724883</v>
      </c>
      <c r="C22" s="4">
        <f t="shared" si="2"/>
        <v>0.33448596369003142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2.75" customHeight="1">
      <c r="A23" s="2" t="s">
        <v>22</v>
      </c>
      <c r="B23" s="3">
        <v>34895.957470349997</v>
      </c>
      <c r="C23" s="4">
        <f t="shared" si="2"/>
        <v>0.36414326341801706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2.75" customHeight="1">
      <c r="A24" s="2" t="s">
        <v>23</v>
      </c>
      <c r="B24" s="3">
        <v>26472.770016533555</v>
      </c>
      <c r="C24" s="4">
        <f t="shared" si="2"/>
        <v>0.27624634955856614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2.75" customHeight="1">
      <c r="A25" s="8" t="s">
        <v>24</v>
      </c>
      <c r="B25" s="9">
        <f>SUM(B5,B6,B7,B13,B14,B15,B16,B17,B18,B21,B22,B23,B24)</f>
        <v>9583029.8061264139</v>
      </c>
      <c r="C25" s="9">
        <f t="shared" ref="C25" si="3">SUM(C5,C6,C7,C13,C14,C15,C16,C17,C18,C21,C22,C23,C24)</f>
        <v>99.999999999999957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2.75" customHeight="1">
      <c r="A26" s="1"/>
      <c r="B26" s="10"/>
      <c r="C26" s="10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2.75" customHeight="1">
      <c r="A27" s="1"/>
      <c r="B27" s="1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2.75" customHeight="1">
      <c r="A28" s="1"/>
      <c r="B28" s="11">
        <f>B26-B27</f>
        <v>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</sheetData>
  <mergeCells count="5">
    <mergeCell ref="A1:C1"/>
    <mergeCell ref="A2:A4"/>
    <mergeCell ref="B2:C2"/>
    <mergeCell ref="B3:B4"/>
    <mergeCell ref="C3:C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B1AAA-2974-4E4F-8A5A-1767A1A48FC9}">
  <dimension ref="A1:Z1000"/>
  <sheetViews>
    <sheetView workbookViewId="0">
      <selection activeCell="C6" sqref="C6"/>
    </sheetView>
  </sheetViews>
  <sheetFormatPr defaultColWidth="14.453125" defaultRowHeight="15" customHeight="1"/>
  <cols>
    <col min="1" max="1" width="30" customWidth="1"/>
    <col min="2" max="2" width="12.08984375" customWidth="1"/>
    <col min="3" max="3" width="11.54296875" customWidth="1"/>
    <col min="4" max="4" width="21.1796875" customWidth="1"/>
    <col min="5" max="5" width="16.453125" customWidth="1"/>
    <col min="6" max="6" width="12.08984375" customWidth="1"/>
    <col min="7" max="26" width="8.81640625" customWidth="1"/>
  </cols>
  <sheetData>
    <row r="1" spans="1:26" ht="12.75" customHeight="1">
      <c r="A1" s="61" t="s">
        <v>72</v>
      </c>
      <c r="B1" s="62"/>
      <c r="C1" s="6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58" t="s">
        <v>71</v>
      </c>
      <c r="B2" s="54" t="s">
        <v>73</v>
      </c>
      <c r="C2" s="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50"/>
      <c r="B3" s="56"/>
      <c r="C3" s="5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50"/>
      <c r="B4" s="59" t="s">
        <v>70</v>
      </c>
      <c r="C4" s="60" t="s">
        <v>69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51"/>
      <c r="B5" s="51"/>
      <c r="C5" s="5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" t="s">
        <v>68</v>
      </c>
      <c r="B6" s="3">
        <v>19308.560771757297</v>
      </c>
      <c r="C6" s="19">
        <f t="shared" ref="C6:C11" si="0">B6/$B$12*100</f>
        <v>0.20148701571827918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 t="s">
        <v>67</v>
      </c>
      <c r="B7" s="3">
        <v>4228283.0473401621</v>
      </c>
      <c r="C7" s="19">
        <f t="shared" si="0"/>
        <v>44.122611876225513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2" t="s">
        <v>66</v>
      </c>
      <c r="B8" s="3">
        <v>2376409.6123500546</v>
      </c>
      <c r="C8" s="19">
        <f t="shared" si="0"/>
        <v>24.798103109632624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2" t="s">
        <v>65</v>
      </c>
      <c r="B9" s="3">
        <v>768380.18294105388</v>
      </c>
      <c r="C9" s="19">
        <f t="shared" si="0"/>
        <v>8.0181341234045842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64</v>
      </c>
      <c r="B10" s="3">
        <v>1180747.7844342839</v>
      </c>
      <c r="C10" s="19">
        <f t="shared" si="0"/>
        <v>12.32123668945947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2" t="s">
        <v>63</v>
      </c>
      <c r="B11" s="3">
        <v>1009900.6182890988</v>
      </c>
      <c r="C11" s="19">
        <f t="shared" si="0"/>
        <v>10.538427185559536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8" t="s">
        <v>62</v>
      </c>
      <c r="B12" s="17">
        <f>SUM(B6:B11)</f>
        <v>9583029.8061264101</v>
      </c>
      <c r="C12" s="16">
        <f>SUM(C6:C11)</f>
        <v>100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5"/>
      <c r="B13" s="14"/>
      <c r="C13" s="13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2" t="s">
        <v>61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 t="s">
        <v>60</v>
      </c>
      <c r="B15" s="1" t="s">
        <v>59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 t="s">
        <v>58</v>
      </c>
      <c r="B16" s="1" t="s">
        <v>57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 t="s">
        <v>56</v>
      </c>
      <c r="B17" s="1" t="s">
        <v>55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B2:C3"/>
    <mergeCell ref="A2:A5"/>
    <mergeCell ref="B4:B5"/>
    <mergeCell ref="C4:C5"/>
    <mergeCell ref="A1:C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31C0-F542-4E0E-BE53-CBD6ADC14B6A}">
  <dimension ref="A1:K31"/>
  <sheetViews>
    <sheetView workbookViewId="0">
      <selection activeCell="A2" sqref="A2:A4"/>
    </sheetView>
  </sheetViews>
  <sheetFormatPr defaultRowHeight="14.5"/>
  <cols>
    <col min="1" max="1" width="31.54296875" customWidth="1"/>
    <col min="2" max="2" width="19.1796875" bestFit="1" customWidth="1"/>
    <col min="3" max="3" width="13.08984375" bestFit="1" customWidth="1"/>
    <col min="4" max="4" width="12.54296875" customWidth="1"/>
    <col min="5" max="6" width="13.08984375" bestFit="1" customWidth="1"/>
    <col min="7" max="7" width="11.453125" bestFit="1" customWidth="1"/>
    <col min="8" max="9" width="13.08984375" bestFit="1" customWidth="1"/>
    <col min="10" max="10" width="10.90625" customWidth="1"/>
    <col min="11" max="11" width="11.36328125" bestFit="1" customWidth="1"/>
  </cols>
  <sheetData>
    <row r="1" spans="1:11" ht="16" thickBot="1">
      <c r="A1" s="63" t="s">
        <v>74</v>
      </c>
      <c r="B1" s="63"/>
      <c r="C1" s="63"/>
      <c r="D1" s="63"/>
      <c r="E1" s="63"/>
      <c r="F1" s="63"/>
      <c r="G1" s="63"/>
      <c r="H1" s="63"/>
      <c r="I1" s="63"/>
      <c r="J1" s="63"/>
    </row>
    <row r="2" spans="1:11" ht="15" customHeight="1" thickBot="1">
      <c r="A2" s="64" t="s">
        <v>26</v>
      </c>
      <c r="B2" s="67" t="s">
        <v>75</v>
      </c>
      <c r="C2" s="67" t="s">
        <v>76</v>
      </c>
      <c r="D2" s="68" t="s">
        <v>77</v>
      </c>
      <c r="E2" s="69"/>
      <c r="F2" s="69"/>
      <c r="G2" s="69"/>
      <c r="H2" s="70"/>
      <c r="I2" s="71" t="s">
        <v>78</v>
      </c>
      <c r="J2" s="72"/>
    </row>
    <row r="3" spans="1:11" ht="26.5" thickBot="1">
      <c r="A3" s="65"/>
      <c r="B3" s="66"/>
      <c r="C3" s="66"/>
      <c r="D3" s="21" t="s">
        <v>79</v>
      </c>
      <c r="E3" s="21" t="s">
        <v>80</v>
      </c>
      <c r="F3" s="21" t="s">
        <v>81</v>
      </c>
      <c r="G3" s="21" t="s">
        <v>82</v>
      </c>
      <c r="H3" s="21" t="s">
        <v>83</v>
      </c>
      <c r="I3" s="73"/>
      <c r="J3" s="74"/>
    </row>
    <row r="4" spans="1:11" ht="15" thickBot="1">
      <c r="A4" s="66"/>
      <c r="B4" s="21" t="s">
        <v>53</v>
      </c>
      <c r="C4" s="21" t="s">
        <v>53</v>
      </c>
      <c r="D4" s="21" t="s">
        <v>53</v>
      </c>
      <c r="E4" s="21" t="s">
        <v>53</v>
      </c>
      <c r="F4" s="21" t="s">
        <v>53</v>
      </c>
      <c r="G4" s="21" t="s">
        <v>53</v>
      </c>
      <c r="H4" s="21" t="s">
        <v>53</v>
      </c>
      <c r="I4" s="21" t="s">
        <v>53</v>
      </c>
      <c r="J4" s="22" t="s">
        <v>54</v>
      </c>
    </row>
    <row r="5" spans="1:11" ht="15" thickBot="1">
      <c r="A5" s="23" t="s">
        <v>27</v>
      </c>
      <c r="B5" s="24">
        <v>55011.870011339997</v>
      </c>
      <c r="C5" s="24">
        <v>29953.665945769997</v>
      </c>
      <c r="D5" s="25">
        <v>1149.3862791500001</v>
      </c>
      <c r="E5" s="25">
        <v>332957.92260862998</v>
      </c>
      <c r="F5" s="25">
        <v>67566.107731800003</v>
      </c>
      <c r="G5" s="25">
        <v>5443.64</v>
      </c>
      <c r="H5" s="26">
        <f t="shared" ref="H5:H29" si="0">SUM(D5:G5)</f>
        <v>407117.05661958002</v>
      </c>
      <c r="I5" s="27">
        <f>SUM(B5,C5,H5)</f>
        <v>492082.59257669002</v>
      </c>
      <c r="J5" s="28">
        <f>I5/I$30</f>
        <v>5.1349375148776299E-2</v>
      </c>
      <c r="K5" s="20"/>
    </row>
    <row r="6" spans="1:11" ht="15" thickBot="1">
      <c r="A6" s="23" t="s">
        <v>28</v>
      </c>
      <c r="B6" s="29">
        <v>99.670839799999996</v>
      </c>
      <c r="C6" s="24">
        <v>65042.087</v>
      </c>
      <c r="D6" s="30">
        <v>0</v>
      </c>
      <c r="E6" s="30">
        <v>0</v>
      </c>
      <c r="F6" s="30">
        <v>0</v>
      </c>
      <c r="G6" s="30">
        <v>0</v>
      </c>
      <c r="H6" s="31">
        <f t="shared" si="0"/>
        <v>0</v>
      </c>
      <c r="I6" s="27">
        <f t="shared" ref="I6:I30" si="1">SUM(B6,C6,H6)</f>
        <v>65141.757839799997</v>
      </c>
      <c r="J6" s="28">
        <f t="shared" ref="J6:J30" si="2">I6/I$30</f>
        <v>6.7976161149112795E-3</v>
      </c>
    </row>
    <row r="7" spans="1:11" ht="15" thickBot="1">
      <c r="A7" s="32" t="s">
        <v>29</v>
      </c>
      <c r="B7" s="33">
        <f>SUM(B8:B12)</f>
        <v>641385.46773523383</v>
      </c>
      <c r="C7" s="33">
        <f t="shared" ref="C7:H7" si="3">SUM(C8:C12)</f>
        <v>645920.60609081981</v>
      </c>
      <c r="D7" s="33">
        <f t="shared" si="3"/>
        <v>11871.025088738283</v>
      </c>
      <c r="E7" s="33">
        <f t="shared" si="3"/>
        <v>3071696.5476728706</v>
      </c>
      <c r="F7" s="33">
        <f t="shared" si="3"/>
        <v>1907068.0662628878</v>
      </c>
      <c r="G7" s="33">
        <f t="shared" si="3"/>
        <v>566934.80566212081</v>
      </c>
      <c r="H7" s="33">
        <f t="shared" si="3"/>
        <v>5557570.4446866168</v>
      </c>
      <c r="I7" s="27">
        <f t="shared" si="1"/>
        <v>6844876.51851267</v>
      </c>
      <c r="J7" s="28">
        <f t="shared" si="2"/>
        <v>0.71427060720783264</v>
      </c>
    </row>
    <row r="8" spans="1:11" ht="15" thickBot="1">
      <c r="A8" s="34" t="s">
        <v>30</v>
      </c>
      <c r="B8" s="24">
        <v>345368.18838806218</v>
      </c>
      <c r="C8" s="24">
        <v>481928.75090622884</v>
      </c>
      <c r="D8" s="25">
        <v>2200.5454175346649</v>
      </c>
      <c r="E8" s="25">
        <v>2060112.1358476696</v>
      </c>
      <c r="F8" s="25">
        <v>1279211.1722122754</v>
      </c>
      <c r="G8" s="25">
        <v>307770.05093482439</v>
      </c>
      <c r="H8" s="26">
        <f t="shared" si="0"/>
        <v>3649293.9044123041</v>
      </c>
      <c r="I8" s="27">
        <f t="shared" si="1"/>
        <v>4476590.8437065948</v>
      </c>
      <c r="J8" s="28">
        <f t="shared" si="2"/>
        <v>0.46713731818351645</v>
      </c>
    </row>
    <row r="9" spans="1:11" ht="15" thickBot="1">
      <c r="A9" s="34" t="s">
        <v>31</v>
      </c>
      <c r="B9" s="24">
        <v>293241.58137336571</v>
      </c>
      <c r="C9" s="24">
        <v>163507.45518459089</v>
      </c>
      <c r="D9" s="25">
        <v>9635.3506712036178</v>
      </c>
      <c r="E9" s="25">
        <v>940539.77773263643</v>
      </c>
      <c r="F9" s="25">
        <v>602417.25696452463</v>
      </c>
      <c r="G9" s="25">
        <v>254352.32548699045</v>
      </c>
      <c r="H9" s="26">
        <f t="shared" si="0"/>
        <v>1806944.710855355</v>
      </c>
      <c r="I9" s="27">
        <f t="shared" si="1"/>
        <v>2263693.7474133116</v>
      </c>
      <c r="J9" s="28">
        <f t="shared" si="2"/>
        <v>0.23621900309296096</v>
      </c>
    </row>
    <row r="10" spans="1:11" ht="15" thickBot="1">
      <c r="A10" s="34" t="s">
        <v>32</v>
      </c>
      <c r="B10" s="35">
        <v>109.84718361586664</v>
      </c>
      <c r="C10" s="24">
        <v>376.11</v>
      </c>
      <c r="D10" s="30">
        <v>0</v>
      </c>
      <c r="E10" s="25">
        <v>8114.8394996324641</v>
      </c>
      <c r="F10" s="25">
        <v>1712.3837663100001</v>
      </c>
      <c r="G10" s="25">
        <v>376.88</v>
      </c>
      <c r="H10" s="26">
        <f t="shared" si="0"/>
        <v>10204.103265942464</v>
      </c>
      <c r="I10" s="27">
        <f t="shared" si="1"/>
        <v>10690.06044955833</v>
      </c>
      <c r="J10" s="28">
        <f t="shared" si="2"/>
        <v>1.1155198998467268E-3</v>
      </c>
    </row>
    <row r="11" spans="1:11" ht="15" thickBot="1">
      <c r="A11" s="34" t="s">
        <v>33</v>
      </c>
      <c r="B11" s="24">
        <v>2487.3262748900006</v>
      </c>
      <c r="C11" s="24">
        <v>108.29</v>
      </c>
      <c r="D11" s="25">
        <v>35.128999999999998</v>
      </c>
      <c r="E11" s="25">
        <v>57137.839568714102</v>
      </c>
      <c r="F11" s="25">
        <v>16819.35028196959</v>
      </c>
      <c r="G11" s="25">
        <v>3937.3822403060271</v>
      </c>
      <c r="H11" s="26">
        <f t="shared" si="0"/>
        <v>77929.701090989722</v>
      </c>
      <c r="I11" s="27">
        <f t="shared" si="1"/>
        <v>80525.317365879717</v>
      </c>
      <c r="J11" s="28">
        <f t="shared" si="2"/>
        <v>8.4029079523889258E-3</v>
      </c>
    </row>
    <row r="12" spans="1:11" ht="15" thickBot="1">
      <c r="A12" s="34" t="s">
        <v>34</v>
      </c>
      <c r="B12" s="24">
        <v>178.52451530000002</v>
      </c>
      <c r="C12" s="35">
        <v>0</v>
      </c>
      <c r="D12" s="30">
        <v>0</v>
      </c>
      <c r="E12" s="25">
        <v>5791.9550242183559</v>
      </c>
      <c r="F12" s="25">
        <v>6907.903037808218</v>
      </c>
      <c r="G12" s="25">
        <v>498.16699999999997</v>
      </c>
      <c r="H12" s="26">
        <f t="shared" si="0"/>
        <v>13198.025062026574</v>
      </c>
      <c r="I12" s="27">
        <f t="shared" si="1"/>
        <v>13376.549577326574</v>
      </c>
      <c r="J12" s="28">
        <f t="shared" si="2"/>
        <v>1.3958580791197139E-3</v>
      </c>
    </row>
    <row r="13" spans="1:11" ht="15" thickBot="1">
      <c r="A13" s="23" t="s">
        <v>35</v>
      </c>
      <c r="B13" s="24">
        <v>13255.193182344557</v>
      </c>
      <c r="C13" s="24">
        <v>13257.931664651886</v>
      </c>
      <c r="D13" s="25">
        <v>317.05200000000002</v>
      </c>
      <c r="E13" s="25">
        <v>64033.202500160536</v>
      </c>
      <c r="F13" s="25">
        <v>24415.140241619483</v>
      </c>
      <c r="G13" s="25">
        <v>9964.3189556676098</v>
      </c>
      <c r="H13" s="26">
        <f t="shared" si="0"/>
        <v>98729.713697447631</v>
      </c>
      <c r="I13" s="27">
        <f t="shared" si="1"/>
        <v>125242.83854444406</v>
      </c>
      <c r="J13" s="28">
        <f t="shared" si="2"/>
        <v>1.3069231869066774E-2</v>
      </c>
    </row>
    <row r="14" spans="1:11" ht="15" thickBot="1">
      <c r="A14" s="36" t="s">
        <v>36</v>
      </c>
      <c r="B14" s="33">
        <f>SUM(B15:B17)</f>
        <v>49710.83068466901</v>
      </c>
      <c r="C14" s="33">
        <f t="shared" ref="C14:G14" si="4">SUM(C15:C17)</f>
        <v>232645.22337373879</v>
      </c>
      <c r="D14" s="33">
        <f t="shared" si="4"/>
        <v>1375.5784041020547</v>
      </c>
      <c r="E14" s="33">
        <f t="shared" si="4"/>
        <v>206904.43353438762</v>
      </c>
      <c r="F14" s="33">
        <f t="shared" si="4"/>
        <v>82405.325534824879</v>
      </c>
      <c r="G14" s="33">
        <f t="shared" si="4"/>
        <v>48914.458760705857</v>
      </c>
      <c r="H14" s="33">
        <f>SUM(H15:H17)</f>
        <v>339599.79623402044</v>
      </c>
      <c r="I14" s="27">
        <f t="shared" si="1"/>
        <v>621955.85029242816</v>
      </c>
      <c r="J14" s="28">
        <f t="shared" si="2"/>
        <v>6.4901796496011438E-2</v>
      </c>
    </row>
    <row r="15" spans="1:11" ht="15" thickBot="1">
      <c r="A15" s="34" t="s">
        <v>37</v>
      </c>
      <c r="B15" s="24">
        <v>49604.210684669008</v>
      </c>
      <c r="C15" s="24">
        <v>228174.13699999996</v>
      </c>
      <c r="D15" s="25">
        <v>1121.5084041020548</v>
      </c>
      <c r="E15" s="25">
        <v>176174.38019312598</v>
      </c>
      <c r="F15" s="25">
        <v>70943.757287094879</v>
      </c>
      <c r="G15" s="37">
        <v>46399.690760705853</v>
      </c>
      <c r="H15" s="26">
        <f t="shared" si="0"/>
        <v>294639.33664502879</v>
      </c>
      <c r="I15" s="27">
        <f t="shared" si="1"/>
        <v>572417.68432969775</v>
      </c>
      <c r="J15" s="28">
        <f t="shared" si="2"/>
        <v>5.9732432843290578E-2</v>
      </c>
    </row>
    <row r="16" spans="1:11" ht="15" thickBot="1">
      <c r="A16" s="34" t="s">
        <v>38</v>
      </c>
      <c r="B16" s="24">
        <v>106.62</v>
      </c>
      <c r="C16" s="35">
        <v>0</v>
      </c>
      <c r="D16" s="30">
        <v>0</v>
      </c>
      <c r="E16" s="25">
        <v>12088.901261901639</v>
      </c>
      <c r="F16" s="30">
        <v>4748.1059999999998</v>
      </c>
      <c r="G16" s="30">
        <v>849.87900000000013</v>
      </c>
      <c r="H16" s="26">
        <f t="shared" si="0"/>
        <v>17686.88626190164</v>
      </c>
      <c r="I16" s="27">
        <f t="shared" si="1"/>
        <v>17793.506261901639</v>
      </c>
      <c r="J16" s="28">
        <f t="shared" si="2"/>
        <v>1.856772505343382E-3</v>
      </c>
    </row>
    <row r="17" spans="1:10" ht="15" thickBot="1">
      <c r="A17" s="34" t="s">
        <v>39</v>
      </c>
      <c r="B17" s="35">
        <v>0</v>
      </c>
      <c r="C17" s="35">
        <v>4471.0863737388299</v>
      </c>
      <c r="D17" s="30">
        <v>254.07</v>
      </c>
      <c r="E17" s="25">
        <v>18641.152079359999</v>
      </c>
      <c r="F17" s="25">
        <v>6713.4622477299999</v>
      </c>
      <c r="G17" s="37">
        <v>1664.8890000000001</v>
      </c>
      <c r="H17" s="26">
        <f t="shared" si="0"/>
        <v>27273.573327089998</v>
      </c>
      <c r="I17" s="27">
        <f t="shared" si="1"/>
        <v>31744.65970082883</v>
      </c>
      <c r="J17" s="28">
        <f t="shared" si="2"/>
        <v>3.3125911473774754E-3</v>
      </c>
    </row>
    <row r="18" spans="1:10" ht="15" thickBot="1">
      <c r="A18" s="23" t="s">
        <v>40</v>
      </c>
      <c r="B18" s="35">
        <v>0</v>
      </c>
      <c r="C18" s="24">
        <v>725.89551376150689</v>
      </c>
      <c r="D18" s="30">
        <v>0</v>
      </c>
      <c r="E18" s="25">
        <v>1655.2330004267121</v>
      </c>
      <c r="F18" s="25">
        <v>369.6328848504113</v>
      </c>
      <c r="G18" s="25">
        <v>1280.2221027430135</v>
      </c>
      <c r="H18" s="26">
        <f t="shared" si="0"/>
        <v>3305.0879880201369</v>
      </c>
      <c r="I18" s="27">
        <f t="shared" si="1"/>
        <v>4030.983501781644</v>
      </c>
      <c r="J18" s="28">
        <f t="shared" si="2"/>
        <v>4.2063768801017869E-4</v>
      </c>
    </row>
    <row r="19" spans="1:10" ht="15" thickBot="1">
      <c r="A19" s="36" t="s">
        <v>41</v>
      </c>
      <c r="B19" s="33">
        <f>SUM(B20:B21)</f>
        <v>126440.04090170718</v>
      </c>
      <c r="C19" s="33">
        <f t="shared" ref="C19:H19" si="5">SUM(C20:C21)</f>
        <v>31944.872074390001</v>
      </c>
      <c r="D19" s="33">
        <f t="shared" si="5"/>
        <v>4097.8560388981423</v>
      </c>
      <c r="E19" s="33">
        <f t="shared" si="5"/>
        <v>491335.88975451904</v>
      </c>
      <c r="F19" s="33">
        <f t="shared" si="5"/>
        <v>288135.58051549399</v>
      </c>
      <c r="G19" s="33">
        <f t="shared" si="5"/>
        <v>132608.84622299916</v>
      </c>
      <c r="H19" s="33">
        <f t="shared" si="5"/>
        <v>916178.17253191036</v>
      </c>
      <c r="I19" s="27">
        <f t="shared" si="1"/>
        <v>1074563.0855080076</v>
      </c>
      <c r="J19" s="28">
        <f t="shared" si="2"/>
        <v>0.11213187345207272</v>
      </c>
    </row>
    <row r="20" spans="1:10" ht="15" thickBot="1">
      <c r="A20" s="34" t="s">
        <v>42</v>
      </c>
      <c r="B20" s="24">
        <v>126440.04090170718</v>
      </c>
      <c r="C20" s="24">
        <v>31944.872074390001</v>
      </c>
      <c r="D20" s="25">
        <v>2915.5468301878732</v>
      </c>
      <c r="E20" s="25">
        <v>421644.8422885653</v>
      </c>
      <c r="F20" s="25">
        <v>247464.09683731981</v>
      </c>
      <c r="G20" s="25">
        <v>120871.2591431508</v>
      </c>
      <c r="H20" s="26">
        <f t="shared" si="0"/>
        <v>792895.7450992238</v>
      </c>
      <c r="I20" s="27">
        <f t="shared" si="1"/>
        <v>951280.658075321</v>
      </c>
      <c r="J20" s="28">
        <f t="shared" si="2"/>
        <v>9.9267212700013652E-2</v>
      </c>
    </row>
    <row r="21" spans="1:10" ht="15" thickBot="1">
      <c r="A21" s="34" t="s">
        <v>43</v>
      </c>
      <c r="B21" s="35">
        <v>0</v>
      </c>
      <c r="C21" s="35">
        <v>0</v>
      </c>
      <c r="D21" s="25">
        <v>1182.3092087102686</v>
      </c>
      <c r="E21" s="25">
        <v>69691.047465953743</v>
      </c>
      <c r="F21" s="25">
        <v>40671.483678174161</v>
      </c>
      <c r="G21" s="25">
        <v>11737.587079848357</v>
      </c>
      <c r="H21" s="26">
        <f t="shared" si="0"/>
        <v>123282.42743268653</v>
      </c>
      <c r="I21" s="27">
        <f t="shared" si="1"/>
        <v>123282.42743268653</v>
      </c>
      <c r="J21" s="28">
        <f t="shared" si="2"/>
        <v>1.2864660752059056E-2</v>
      </c>
    </row>
    <row r="22" spans="1:10" ht="15" thickBot="1">
      <c r="A22" s="23" t="s">
        <v>44</v>
      </c>
      <c r="B22" s="35">
        <v>0</v>
      </c>
      <c r="C22" s="24">
        <v>8417.8070000000007</v>
      </c>
      <c r="D22" s="30">
        <v>0</v>
      </c>
      <c r="E22" s="30">
        <v>0</v>
      </c>
      <c r="F22" s="30">
        <v>0</v>
      </c>
      <c r="G22" s="30">
        <v>0</v>
      </c>
      <c r="H22" s="31">
        <f t="shared" si="0"/>
        <v>0</v>
      </c>
      <c r="I22" s="27">
        <f t="shared" si="1"/>
        <v>8417.8070000000007</v>
      </c>
      <c r="J22" s="28">
        <f t="shared" si="2"/>
        <v>8.7840768215272742E-4</v>
      </c>
    </row>
    <row r="23" spans="1:10" ht="15" thickBot="1">
      <c r="A23" s="36" t="s">
        <v>45</v>
      </c>
      <c r="B23" s="33">
        <f>SUM(B24:B25)</f>
        <v>711.88047919999997</v>
      </c>
      <c r="C23" s="33">
        <f t="shared" ref="C23:H23" si="6">SUM(C24:C25)</f>
        <v>10531.768299092</v>
      </c>
      <c r="D23" s="33">
        <f t="shared" si="6"/>
        <v>5.2189999999999994</v>
      </c>
      <c r="E23" s="33">
        <f t="shared" si="6"/>
        <v>9787.0050712400007</v>
      </c>
      <c r="F23" s="33">
        <f t="shared" si="6"/>
        <v>757.5526663600001</v>
      </c>
      <c r="G23" s="33">
        <f t="shared" si="6"/>
        <v>20</v>
      </c>
      <c r="H23" s="33">
        <f t="shared" si="6"/>
        <v>10569.776737600001</v>
      </c>
      <c r="I23" s="27">
        <f t="shared" si="1"/>
        <v>21813.425515891999</v>
      </c>
      <c r="J23" s="28">
        <f t="shared" si="2"/>
        <v>2.2762556265813472E-3</v>
      </c>
    </row>
    <row r="24" spans="1:10" ht="15" thickBot="1">
      <c r="A24" s="34" t="s">
        <v>46</v>
      </c>
      <c r="B24" s="24">
        <v>711.88047919999997</v>
      </c>
      <c r="C24" s="24">
        <v>2720.8896599999998</v>
      </c>
      <c r="D24" s="25">
        <v>5.2189999999999994</v>
      </c>
      <c r="E24" s="25">
        <v>5845.1300712400007</v>
      </c>
      <c r="F24" s="25">
        <v>599.90166636000004</v>
      </c>
      <c r="G24" s="30">
        <v>20</v>
      </c>
      <c r="H24" s="26">
        <f t="shared" si="0"/>
        <v>6470.2507376000012</v>
      </c>
      <c r="I24" s="27">
        <f t="shared" si="1"/>
        <v>9903.0208768000011</v>
      </c>
      <c r="J24" s="28">
        <f t="shared" si="2"/>
        <v>1.0333914301789004E-3</v>
      </c>
    </row>
    <row r="25" spans="1:10" ht="15" thickBot="1">
      <c r="A25" s="34" t="s">
        <v>47</v>
      </c>
      <c r="B25" s="35">
        <v>0</v>
      </c>
      <c r="C25" s="24">
        <v>7810.8786390920004</v>
      </c>
      <c r="D25" s="30">
        <v>0</v>
      </c>
      <c r="E25" s="25">
        <v>3941.875</v>
      </c>
      <c r="F25" s="25">
        <v>157.65100000000001</v>
      </c>
      <c r="G25" s="30">
        <v>0</v>
      </c>
      <c r="H25" s="26">
        <f t="shared" si="0"/>
        <v>4099.5259999999998</v>
      </c>
      <c r="I25" s="27">
        <f t="shared" si="1"/>
        <v>11910.404639092001</v>
      </c>
      <c r="J25" s="28">
        <f t="shared" si="2"/>
        <v>1.2428641964024472E-3</v>
      </c>
    </row>
    <row r="26" spans="1:10" ht="15" thickBot="1">
      <c r="A26" s="23" t="s">
        <v>48</v>
      </c>
      <c r="B26" s="24">
        <v>119077.378</v>
      </c>
      <c r="C26" s="24">
        <v>112404.95175008841</v>
      </c>
      <c r="D26" s="30">
        <v>0</v>
      </c>
      <c r="E26" s="30">
        <v>0</v>
      </c>
      <c r="F26" s="30">
        <v>0</v>
      </c>
      <c r="G26" s="30">
        <v>0</v>
      </c>
      <c r="H26" s="31">
        <f t="shared" si="0"/>
        <v>0</v>
      </c>
      <c r="I26" s="27">
        <f t="shared" si="1"/>
        <v>231482.32975008839</v>
      </c>
      <c r="J26" s="28">
        <f t="shared" si="2"/>
        <v>2.4155442947918437E-2</v>
      </c>
    </row>
    <row r="27" spans="1:10" ht="15" thickBot="1">
      <c r="A27" s="23" t="s">
        <v>49</v>
      </c>
      <c r="B27" s="24">
        <v>274.12200000000001</v>
      </c>
      <c r="C27" s="24">
        <v>12583.5222219184</v>
      </c>
      <c r="D27" s="30">
        <v>0</v>
      </c>
      <c r="E27" s="25">
        <v>19196.245375806484</v>
      </c>
      <c r="F27" s="30">
        <v>0</v>
      </c>
      <c r="G27" s="30">
        <v>0</v>
      </c>
      <c r="H27" s="26">
        <f t="shared" si="0"/>
        <v>19196.245375806484</v>
      </c>
      <c r="I27" s="27">
        <f t="shared" si="1"/>
        <v>32053.889597724883</v>
      </c>
      <c r="J27" s="28">
        <f t="shared" si="2"/>
        <v>3.3448596369003154E-3</v>
      </c>
    </row>
    <row r="28" spans="1:10" ht="15" thickBot="1">
      <c r="A28" s="23" t="s">
        <v>50</v>
      </c>
      <c r="B28" s="24">
        <v>650.04</v>
      </c>
      <c r="C28" s="24">
        <v>6891.4981399999997</v>
      </c>
      <c r="D28" s="25">
        <v>356.22125621999999</v>
      </c>
      <c r="E28" s="25">
        <v>26998.198074129999</v>
      </c>
      <c r="F28" s="30">
        <v>0</v>
      </c>
      <c r="G28" s="30">
        <v>0</v>
      </c>
      <c r="H28" s="26">
        <f t="shared" si="0"/>
        <v>27354.41933035</v>
      </c>
      <c r="I28" s="27">
        <f t="shared" si="1"/>
        <v>34895.957470349997</v>
      </c>
      <c r="J28" s="28">
        <f t="shared" si="2"/>
        <v>3.6414326341801719E-3</v>
      </c>
    </row>
    <row r="29" spans="1:10" ht="15" thickBot="1">
      <c r="A29" s="23" t="s">
        <v>51</v>
      </c>
      <c r="B29" s="38">
        <v>3284.1244548042414</v>
      </c>
      <c r="C29" s="39">
        <v>10427.955360052943</v>
      </c>
      <c r="D29" s="40">
        <v>136.22270464881751</v>
      </c>
      <c r="E29" s="40">
        <v>3718.3697479921166</v>
      </c>
      <c r="F29" s="40">
        <v>5692.2065122180602</v>
      </c>
      <c r="G29" s="40">
        <v>3213.8912368173778</v>
      </c>
      <c r="H29" s="26">
        <f t="shared" si="0"/>
        <v>12760.690201676371</v>
      </c>
      <c r="I29" s="27">
        <f t="shared" si="1"/>
        <v>26472.770016533555</v>
      </c>
      <c r="J29" s="28">
        <f t="shared" si="2"/>
        <v>2.7624634955856625E-3</v>
      </c>
    </row>
    <row r="30" spans="1:10" ht="15" thickBot="1">
      <c r="A30" s="41" t="s">
        <v>52</v>
      </c>
      <c r="B30" s="42">
        <f t="shared" ref="B30:H30" si="7">B5+B6+B7+B13+B14+B18+B19+B22+B23+B26+B27+B28+B29</f>
        <v>1009900.6182890988</v>
      </c>
      <c r="C30" s="42">
        <f t="shared" si="7"/>
        <v>1180747.7844342839</v>
      </c>
      <c r="D30" s="42">
        <f t="shared" si="7"/>
        <v>19308.560771757297</v>
      </c>
      <c r="E30" s="42">
        <f t="shared" si="7"/>
        <v>4228283.0473401621</v>
      </c>
      <c r="F30" s="42">
        <f t="shared" si="7"/>
        <v>2376409.6123500546</v>
      </c>
      <c r="G30" s="42">
        <f t="shared" si="7"/>
        <v>768380.18294105388</v>
      </c>
      <c r="H30" s="42">
        <f t="shared" si="7"/>
        <v>7392381.403403027</v>
      </c>
      <c r="I30" s="27">
        <f t="shared" si="1"/>
        <v>9583029.8061264101</v>
      </c>
      <c r="J30" s="28">
        <f t="shared" si="2"/>
        <v>1</v>
      </c>
    </row>
    <row r="31" spans="1:10">
      <c r="A31" s="43" t="s">
        <v>84</v>
      </c>
      <c r="B31" s="44"/>
      <c r="C31" s="44"/>
      <c r="D31" s="44"/>
      <c r="E31" s="44"/>
      <c r="F31" s="44"/>
      <c r="G31" s="44"/>
      <c r="H31" s="44"/>
      <c r="I31" s="45"/>
      <c r="J31" s="45"/>
    </row>
  </sheetData>
  <mergeCells count="6">
    <mergeCell ref="A1:J1"/>
    <mergeCell ref="A2:A4"/>
    <mergeCell ref="B2:B3"/>
    <mergeCell ref="C2:C3"/>
    <mergeCell ref="D2:H2"/>
    <mergeCell ref="I2:J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PENSION FUNDS BY CLASS</vt:lpstr>
      <vt:lpstr>PENSION FUNDS BY FUND TYPE</vt:lpstr>
      <vt:lpstr>Summary of Pension Funds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oluwabukolami</dc:creator>
  <cp:lastModifiedBy>Emuesiri Ojo</cp:lastModifiedBy>
  <dcterms:created xsi:type="dcterms:W3CDTF">2019-11-19T09:12:23Z</dcterms:created>
  <dcterms:modified xsi:type="dcterms:W3CDTF">2019-11-19T13:49:05Z</dcterms:modified>
</cp:coreProperties>
</file>